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2980" windowHeight="10050"/>
  </bookViews>
  <sheets>
    <sheet name="Sheet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42" i="1" l="1"/>
  <c r="E19" i="1"/>
  <c r="C19" i="1"/>
  <c r="G19" i="1" s="1"/>
  <c r="J19" i="1" s="1"/>
  <c r="E18" i="1"/>
  <c r="C18" i="1"/>
  <c r="F17" i="1"/>
  <c r="E17" i="1"/>
  <c r="G17" i="1" s="1"/>
  <c r="J17" i="1" s="1"/>
  <c r="F16" i="1"/>
  <c r="E16" i="1"/>
  <c r="C16" i="1"/>
  <c r="F15" i="1"/>
  <c r="E15" i="1"/>
  <c r="C15" i="1"/>
  <c r="F14" i="1"/>
  <c r="E14" i="1"/>
  <c r="G14" i="1" s="1"/>
  <c r="J14" i="1" s="1"/>
  <c r="C14" i="1"/>
  <c r="F13" i="1"/>
  <c r="E13" i="1"/>
  <c r="C13" i="1"/>
  <c r="F12" i="1"/>
  <c r="E12" i="1"/>
  <c r="C12" i="1"/>
  <c r="G12" i="1" s="1"/>
  <c r="J12" i="1" s="1"/>
  <c r="F11" i="1"/>
  <c r="E11" i="1"/>
  <c r="C11" i="1"/>
  <c r="G10" i="1"/>
  <c r="J10" i="1" s="1"/>
  <c r="F10" i="1"/>
  <c r="E10" i="1"/>
  <c r="C10" i="1"/>
  <c r="F9" i="1"/>
  <c r="E9" i="1"/>
  <c r="C9" i="1"/>
  <c r="F8" i="1"/>
  <c r="E8" i="1"/>
  <c r="C8" i="1"/>
  <c r="G8" i="1" l="1"/>
  <c r="G21" i="1" s="1"/>
  <c r="G13" i="1"/>
  <c r="J13" i="1" s="1"/>
  <c r="G11" i="1"/>
  <c r="J11" i="1" s="1"/>
  <c r="G16" i="1"/>
  <c r="J16" i="1" s="1"/>
  <c r="G9" i="1"/>
  <c r="J9" i="1" s="1"/>
  <c r="G15" i="1"/>
  <c r="J15" i="1" s="1"/>
  <c r="G18" i="1"/>
  <c r="J18" i="1" s="1"/>
  <c r="J8" i="1"/>
</calcChain>
</file>

<file path=xl/sharedStrings.xml><?xml version="1.0" encoding="utf-8"?>
<sst xmlns="http://schemas.openxmlformats.org/spreadsheetml/2006/main" count="51" uniqueCount="41">
  <si>
    <t>California State University, East Bay</t>
  </si>
  <si>
    <t>Fiscal Year 2014-15</t>
  </si>
  <si>
    <t>Benefit Rates by Bargaining Unit as a % of salary</t>
  </si>
  <si>
    <t>(excludes overtime, shift differential &amp; student pay)</t>
  </si>
  <si>
    <t>CSU Operating Fund (EB001)</t>
  </si>
  <si>
    <t>Unit</t>
  </si>
  <si>
    <t>Retirement*</t>
  </si>
  <si>
    <t>Average OASDI**</t>
  </si>
  <si>
    <t>Medicare***</t>
  </si>
  <si>
    <t>Average Health, Dental, Vision</t>
  </si>
  <si>
    <t>Average Other</t>
  </si>
  <si>
    <t>Average Total</t>
  </si>
  <si>
    <t>Workers Comp</t>
  </si>
  <si>
    <t>Unemployment</t>
  </si>
  <si>
    <t>Total</t>
  </si>
  <si>
    <t>C99</t>
  </si>
  <si>
    <t>M80</t>
  </si>
  <si>
    <t>R01</t>
  </si>
  <si>
    <t>R02</t>
  </si>
  <si>
    <t>R03</t>
  </si>
  <si>
    <t>R04</t>
  </si>
  <si>
    <t>R05</t>
  </si>
  <si>
    <t>R06</t>
  </si>
  <si>
    <t>R07</t>
  </si>
  <si>
    <t>R08</t>
  </si>
  <si>
    <t>N/A</t>
  </si>
  <si>
    <t>R09</t>
  </si>
  <si>
    <t>R11</t>
  </si>
  <si>
    <t>All Units</t>
  </si>
  <si>
    <t>**OASDI is 6.2% up to $106,800 of salary for a max contribution of $6,621.60 in a calendar year.</t>
  </si>
  <si>
    <t>***Medicare is 1.45% of salary.</t>
  </si>
  <si>
    <t xml:space="preserve">****All other benefits calculations are actual percentages from FY 2013/14. </t>
  </si>
  <si>
    <t>Overload/Summer Salary Benefits</t>
  </si>
  <si>
    <t>OASDI/Medicare</t>
  </si>
  <si>
    <t>Lecturer Benefits</t>
  </si>
  <si>
    <t>Retirement</t>
  </si>
  <si>
    <t>Minimum Benefits (Students)</t>
  </si>
  <si>
    <t xml:space="preserve">*Retirement is the rates indicated on HR/Benefits Technical Letter 2014-05 dated July 21, 2014.  </t>
  </si>
  <si>
    <t xml:space="preserve">  Special note for Unit R08:  HR/Benefits 2014-02 announced the elimination of employer-paid monthly </t>
  </si>
  <si>
    <t xml:space="preserve">  retirement contributions paid on behalf of SUPA members that are also classified as "new" members</t>
  </si>
  <si>
    <t xml:space="preserve">  by CalPERS, effective July 1, 2014 - this rate is 36.83%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</si>
</sst>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 Unicode MS"/>
      <family val="2"/>
    </font>
    <font>
      <b/>
      <sz val="8"/>
      <color theme="1"/>
      <name val="Arial Unicode MS"/>
      <family val="2"/>
    </font>
    <font>
      <sz val="8"/>
      <color theme="1"/>
      <name val="Arial Unicode MS"/>
      <family val="2"/>
    </font>
    <font>
      <sz val="10"/>
      <color theme="1"/>
      <name val="Arial Unicode MS"/>
      <family val="2"/>
    </font>
    <font>
      <i/>
      <sz val="9"/>
      <color theme="1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center"/>
    </xf>
    <xf numFmtId="10" fontId="3" fillId="0" borderId="5" xfId="0" applyNumberFormat="1" applyFont="1" applyBorder="1"/>
    <xf numFmtId="10" fontId="3" fillId="0" borderId="5" xfId="0" applyNumberFormat="1" applyFont="1" applyBorder="1" applyAlignment="1">
      <alignment horizontal="center"/>
    </xf>
    <xf numFmtId="10" fontId="3" fillId="0" borderId="6" xfId="0" applyNumberFormat="1" applyFont="1" applyBorder="1"/>
    <xf numFmtId="0" fontId="3" fillId="0" borderId="7" xfId="0" applyFont="1" applyBorder="1" applyAlignment="1">
      <alignment horizontal="center"/>
    </xf>
    <xf numFmtId="10" fontId="3" fillId="0" borderId="8" xfId="0" applyNumberFormat="1" applyFont="1" applyBorder="1" applyAlignment="1">
      <alignment horizontal="center"/>
    </xf>
    <xf numFmtId="10" fontId="3" fillId="0" borderId="8" xfId="0" applyNumberFormat="1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0" fontId="3" fillId="0" borderId="10" xfId="0" applyNumberFormat="1" applyFont="1" applyBorder="1" applyAlignment="1">
      <alignment horizontal="center"/>
    </xf>
    <xf numFmtId="10" fontId="3" fillId="0" borderId="10" xfId="0" applyNumberFormat="1" applyFont="1" applyBorder="1"/>
    <xf numFmtId="10" fontId="3" fillId="0" borderId="11" xfId="0" applyNumberFormat="1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4" fillId="0" borderId="15" xfId="0" applyFont="1" applyBorder="1"/>
    <xf numFmtId="0" fontId="3" fillId="0" borderId="11" xfId="0" applyFont="1" applyBorder="1"/>
    <xf numFmtId="10" fontId="3" fillId="0" borderId="16" xfId="0" applyNumberFormat="1" applyFont="1" applyBorder="1"/>
    <xf numFmtId="0" fontId="4" fillId="0" borderId="0" xfId="0" applyFont="1"/>
    <xf numFmtId="0" fontId="4" fillId="0" borderId="17" xfId="0" applyFont="1" applyBorder="1"/>
    <xf numFmtId="10" fontId="4" fillId="0" borderId="0" xfId="0" applyNumberFormat="1" applyFont="1"/>
    <xf numFmtId="10" fontId="0" fillId="0" borderId="0" xfId="0" applyNumberFormat="1"/>
    <xf numFmtId="10" fontId="4" fillId="0" borderId="17" xfId="0" applyNumberFormat="1" applyFont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y8885\Desktop\14%20-%2015%20SAL%20&amp;%20BEN%20WORK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th All Pay"/>
      <sheetName val="Adjusted Pay"/>
      <sheetName val="Rates Table"/>
    </sheetNames>
    <sheetDataSet>
      <sheetData sheetId="0"/>
      <sheetData sheetId="1">
        <row r="5">
          <cell r="J5">
            <v>6.0875285421623945E-2</v>
          </cell>
        </row>
        <row r="6">
          <cell r="J6">
            <v>2.0119350000051758E-2</v>
          </cell>
        </row>
        <row r="7">
          <cell r="J7">
            <v>0.23194856882384721</v>
          </cell>
        </row>
        <row r="9">
          <cell r="J9">
            <v>1.0629138000446312E-3</v>
          </cell>
        </row>
        <row r="11">
          <cell r="J11">
            <v>1.5897493357189267E-3</v>
          </cell>
        </row>
        <row r="12">
          <cell r="J12">
            <v>8.6265467829709202E-4</v>
          </cell>
        </row>
        <row r="44">
          <cell r="J44">
            <v>5.36974968455163E-2</v>
          </cell>
        </row>
        <row r="45">
          <cell r="J45">
            <v>1.1469248706247223E-2</v>
          </cell>
        </row>
        <row r="46">
          <cell r="J46">
            <v>0.11876137370779026</v>
          </cell>
        </row>
        <row r="48">
          <cell r="J48">
            <v>1.3039191339128391E-3</v>
          </cell>
        </row>
        <row r="49">
          <cell r="J49">
            <v>-1.7848240222912965E-6</v>
          </cell>
        </row>
        <row r="51">
          <cell r="J51">
            <v>7.4119410472796787E-4</v>
          </cell>
        </row>
        <row r="53">
          <cell r="J53">
            <v>5.50401652228827E-4</v>
          </cell>
        </row>
        <row r="55">
          <cell r="J55">
            <v>6.3663482992449021E-4</v>
          </cell>
        </row>
        <row r="73">
          <cell r="J73">
            <v>4.7648028148805713E-2</v>
          </cell>
        </row>
        <row r="74">
          <cell r="J74">
            <v>6.8495119342076279E-3</v>
          </cell>
        </row>
        <row r="75">
          <cell r="J75">
            <v>7.8011377203287269E-2</v>
          </cell>
        </row>
        <row r="77">
          <cell r="J77">
            <v>2.1806007246804923E-4</v>
          </cell>
        </row>
        <row r="79">
          <cell r="J79">
            <v>5.482653250625237E-4</v>
          </cell>
        </row>
        <row r="80">
          <cell r="J80">
            <v>3.1334027891353612E-3</v>
          </cell>
        </row>
        <row r="85">
          <cell r="J85">
            <v>5.8597732059607145E-2</v>
          </cell>
        </row>
        <row r="86">
          <cell r="J86">
            <v>2.2356377086436723E-2</v>
          </cell>
        </row>
        <row r="87">
          <cell r="J87">
            <v>0.20460113780950578</v>
          </cell>
        </row>
        <row r="89">
          <cell r="J89">
            <v>3.659542372300269E-4</v>
          </cell>
        </row>
        <row r="91">
          <cell r="J91">
            <v>1.811714233655232E-3</v>
          </cell>
        </row>
        <row r="92">
          <cell r="J92">
            <v>5.5599363059860227E-3</v>
          </cell>
        </row>
        <row r="112">
          <cell r="J112">
            <v>1.555541075953493E-3</v>
          </cell>
        </row>
        <row r="113">
          <cell r="J113">
            <v>4.6478674661915177E-3</v>
          </cell>
        </row>
        <row r="114">
          <cell r="J114">
            <v>1.1179478283127271E-2</v>
          </cell>
        </row>
        <row r="115">
          <cell r="J115">
            <v>1.4173116132945181E-3</v>
          </cell>
        </row>
        <row r="116">
          <cell r="J116">
            <v>4.0682195683091375E-6</v>
          </cell>
        </row>
        <row r="117">
          <cell r="J117">
            <v>2.8736065290199306E-4</v>
          </cell>
        </row>
        <row r="118">
          <cell r="J118">
            <v>1.0435846028165015E-6</v>
          </cell>
        </row>
        <row r="119">
          <cell r="J119">
            <v>1.8392775720155316E-5</v>
          </cell>
        </row>
        <row r="120">
          <cell r="J120">
            <v>2.953220827271601E-2</v>
          </cell>
        </row>
        <row r="121">
          <cell r="J121">
            <v>6.0851123140176196E-4</v>
          </cell>
        </row>
        <row r="122">
          <cell r="J122">
            <v>8.9855188097085945E-4</v>
          </cell>
        </row>
        <row r="123">
          <cell r="J123">
            <v>3.7123768061052371E-3</v>
          </cell>
        </row>
        <row r="124">
          <cell r="J124">
            <v>3.36022588869486E-4</v>
          </cell>
        </row>
        <row r="125">
          <cell r="J125">
            <v>3.9258517187160661E-5</v>
          </cell>
        </row>
        <row r="126">
          <cell r="J126">
            <v>1.1437702123342167E-4</v>
          </cell>
        </row>
        <row r="127">
          <cell r="J127">
            <v>7.3233389580559891E-3</v>
          </cell>
        </row>
        <row r="128">
          <cell r="J128">
            <v>7.3547565820429915E-3</v>
          </cell>
        </row>
        <row r="129">
          <cell r="J129">
            <v>1.0453998548841187E-2</v>
          </cell>
        </row>
        <row r="130">
          <cell r="J130">
            <v>3.9345056111827099E-2</v>
          </cell>
        </row>
        <row r="131">
          <cell r="J131">
            <v>3.8668188973205357E-3</v>
          </cell>
        </row>
        <row r="132">
          <cell r="J132">
            <v>4.4253441866300624E-4</v>
          </cell>
        </row>
        <row r="133">
          <cell r="J133">
            <v>1.509000277139028E-3</v>
          </cell>
        </row>
        <row r="134">
          <cell r="J134">
            <v>7.6817499450241786E-2</v>
          </cell>
        </row>
        <row r="142">
          <cell r="J142">
            <v>4.7604714597474056E-5</v>
          </cell>
        </row>
        <row r="143">
          <cell r="J143">
            <v>6.917560089945449E-5</v>
          </cell>
        </row>
        <row r="144">
          <cell r="J144">
            <v>3.8678830610447667E-4</v>
          </cell>
        </row>
        <row r="145">
          <cell r="J145">
            <v>2.2500665883962344E-5</v>
          </cell>
        </row>
        <row r="146">
          <cell r="J146">
            <v>5.206765659098725E-6</v>
          </cell>
        </row>
        <row r="147">
          <cell r="J147">
            <v>1.1157354983782981E-5</v>
          </cell>
        </row>
        <row r="148">
          <cell r="J148">
            <v>5.2669409936445945E-4</v>
          </cell>
        </row>
        <row r="157">
          <cell r="J157">
            <v>4.9650229677834268E-5</v>
          </cell>
        </row>
        <row r="158">
          <cell r="J158">
            <v>7.7543617137291722E-5</v>
          </cell>
        </row>
        <row r="159">
          <cell r="J159">
            <v>3.9218102767997178E-4</v>
          </cell>
        </row>
        <row r="160">
          <cell r="J160">
            <v>2.7893387459457455E-5</v>
          </cell>
        </row>
        <row r="161">
          <cell r="J161">
            <v>5.206765659098725E-6</v>
          </cell>
        </row>
        <row r="162">
          <cell r="J162">
            <v>1.1157354983782981E-5</v>
          </cell>
        </row>
        <row r="163">
          <cell r="J163">
            <v>5.9043234926848371E-4</v>
          </cell>
        </row>
        <row r="166">
          <cell r="J166">
            <v>2.1955021637010987E-4</v>
          </cell>
        </row>
        <row r="170">
          <cell r="J170">
            <v>2.9013337958607403E-4</v>
          </cell>
        </row>
        <row r="172">
          <cell r="J172">
            <v>8.0660238296095105E-4</v>
          </cell>
        </row>
        <row r="176">
          <cell r="J176">
            <v>5.5171880688697529E-4</v>
          </cell>
        </row>
        <row r="182">
          <cell r="J182">
            <v>6.1807971139586998E-2</v>
          </cell>
        </row>
        <row r="183">
          <cell r="J183">
            <v>2.0759643441734942E-2</v>
          </cell>
        </row>
        <row r="184">
          <cell r="J184">
            <v>0.23721140782708156</v>
          </cell>
        </row>
        <row r="186">
          <cell r="J186">
            <v>8.4209077975706977E-4</v>
          </cell>
        </row>
        <row r="188">
          <cell r="J188">
            <v>1.8282445482779379E-3</v>
          </cell>
        </row>
        <row r="189">
          <cell r="J189">
            <v>4.1522783699592987E-4</v>
          </cell>
        </row>
        <row r="190">
          <cell r="J190">
            <v>4.596584993663188E-4</v>
          </cell>
        </row>
        <row r="195">
          <cell r="J195">
            <v>5.3771710178833892E-2</v>
          </cell>
        </row>
        <row r="196">
          <cell r="J196">
            <v>3.3881470821585297E-2</v>
          </cell>
        </row>
        <row r="197">
          <cell r="J197">
            <v>0.3589992167295506</v>
          </cell>
        </row>
        <row r="199">
          <cell r="J199">
            <v>4.8864978198323106E-4</v>
          </cell>
        </row>
        <row r="201">
          <cell r="J201">
            <v>2.365272880876278E-3</v>
          </cell>
        </row>
        <row r="202">
          <cell r="J202">
            <v>1.4238670445630929E-3</v>
          </cell>
        </row>
        <row r="207">
          <cell r="J207">
            <v>6.4796594317974895E-2</v>
          </cell>
        </row>
        <row r="208">
          <cell r="J208">
            <v>2.4008107998059077E-2</v>
          </cell>
        </row>
        <row r="209">
          <cell r="J209">
            <v>0.23539670125514692</v>
          </cell>
        </row>
        <row r="211">
          <cell r="J211">
            <v>6.8943685708203302E-7</v>
          </cell>
        </row>
        <row r="213">
          <cell r="J213">
            <v>1.3995568198765271E-3</v>
          </cell>
        </row>
        <row r="214">
          <cell r="J214">
            <v>1.2943027930286701E-3</v>
          </cell>
        </row>
        <row r="220">
          <cell r="J220">
            <v>5.8906534651430545E-2</v>
          </cell>
        </row>
        <row r="221">
          <cell r="J221">
            <v>2.775524400783095E-2</v>
          </cell>
        </row>
        <row r="222">
          <cell r="J222">
            <v>0.27973323157930957</v>
          </cell>
        </row>
        <row r="224">
          <cell r="J224">
            <v>4.3112737071298148E-4</v>
          </cell>
        </row>
        <row r="226">
          <cell r="J226">
            <v>2.1847176838613327E-3</v>
          </cell>
        </row>
        <row r="227">
          <cell r="J227">
            <v>2.3811622125396985E-3</v>
          </cell>
        </row>
        <row r="232">
          <cell r="J232">
            <v>1.2132215693840759E-2</v>
          </cell>
        </row>
        <row r="233">
          <cell r="J233">
            <v>0.18039605159619565</v>
          </cell>
        </row>
        <row r="235">
          <cell r="J235">
            <v>2.61790149464972E-4</v>
          </cell>
        </row>
        <row r="237">
          <cell r="J237">
            <v>1.3369996919103927E-3</v>
          </cell>
        </row>
        <row r="238">
          <cell r="J238">
            <v>1.9148079503723667E-3</v>
          </cell>
        </row>
        <row r="244">
          <cell r="J244">
            <v>6.0180699036256953E-2</v>
          </cell>
        </row>
        <row r="245">
          <cell r="J245">
            <v>1.7821907045066927E-2</v>
          </cell>
        </row>
        <row r="246">
          <cell r="J246">
            <v>0.17837364099941805</v>
          </cell>
        </row>
        <row r="250">
          <cell r="J250">
            <v>1.3932828933951743E-3</v>
          </cell>
        </row>
        <row r="256">
          <cell r="J256">
            <v>3.2926685313338583E-3</v>
          </cell>
        </row>
        <row r="261">
          <cell r="J261">
            <v>7.0698579974245448E-5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topLeftCell="A4" workbookViewId="0">
      <selection activeCell="K23" sqref="K23"/>
    </sheetView>
  </sheetViews>
  <sheetFormatPr defaultRowHeight="15" x14ac:dyDescent="0.25"/>
  <cols>
    <col min="2" max="2" width="9.7109375" customWidth="1"/>
    <col min="4" max="4" width="9.7109375" customWidth="1"/>
    <col min="5" max="5" width="12.140625" customWidth="1"/>
  </cols>
  <sheetData>
    <row r="1" spans="1:12" ht="14.45" x14ac:dyDescent="0.3">
      <c r="A1" t="s">
        <v>0</v>
      </c>
    </row>
    <row r="2" spans="1:12" x14ac:dyDescent="0.35">
      <c r="A2" s="1" t="s">
        <v>1</v>
      </c>
    </row>
    <row r="3" spans="1:12" ht="14.45" x14ac:dyDescent="0.3">
      <c r="A3" t="s">
        <v>2</v>
      </c>
    </row>
    <row r="4" spans="1:12" ht="14.45" x14ac:dyDescent="0.3">
      <c r="A4" t="s">
        <v>3</v>
      </c>
    </row>
    <row r="5" spans="1:12" ht="14.45" x14ac:dyDescent="0.3">
      <c r="A5" t="s">
        <v>4</v>
      </c>
    </row>
    <row r="6" spans="1:12" thickBot="1" x14ac:dyDescent="0.35"/>
    <row r="7" spans="1:12" ht="48.6" thickBot="1" x14ac:dyDescent="0.35">
      <c r="A7" s="2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3" t="s">
        <v>11</v>
      </c>
      <c r="H7" s="3" t="s">
        <v>12</v>
      </c>
      <c r="I7" s="3" t="s">
        <v>13</v>
      </c>
      <c r="J7" s="4" t="s">
        <v>14</v>
      </c>
      <c r="K7" s="5"/>
      <c r="L7" s="5"/>
    </row>
    <row r="8" spans="1:12" ht="14.45" x14ac:dyDescent="0.3">
      <c r="A8" s="6" t="s">
        <v>15</v>
      </c>
      <c r="B8" s="7">
        <v>0.24279999999999999</v>
      </c>
      <c r="C8" s="8">
        <f>'[1]Adjusted Pay'!J5</f>
        <v>6.0875285421623945E-2</v>
      </c>
      <c r="D8" s="7">
        <v>1.4500000000000001E-2</v>
      </c>
      <c r="E8" s="7">
        <f>'[1]Adjusted Pay'!J6+'[1]Adjusted Pay'!J7+'[1]Adjusted Pay'!J11</f>
        <v>0.25365766815961788</v>
      </c>
      <c r="F8" s="7">
        <f>'[1]Adjusted Pay'!J9+'[1]Adjusted Pay'!J12</f>
        <v>1.9255684783417233E-3</v>
      </c>
      <c r="G8" s="7">
        <f>B8+C8+D8+E8+F8</f>
        <v>0.57375852205958355</v>
      </c>
      <c r="H8" s="7">
        <v>1.52E-2</v>
      </c>
      <c r="I8" s="7">
        <v>6.7999999999999996E-3</v>
      </c>
      <c r="J8" s="9">
        <f>G8+H8+I8</f>
        <v>0.59575852205958357</v>
      </c>
    </row>
    <row r="9" spans="1:12" ht="14.45" x14ac:dyDescent="0.3">
      <c r="A9" s="10" t="s">
        <v>16</v>
      </c>
      <c r="B9" s="7">
        <v>0.24279999999999999</v>
      </c>
      <c r="C9" s="11">
        <f>'[1]Adjusted Pay'!J44</f>
        <v>5.36974968455163E-2</v>
      </c>
      <c r="D9" s="7">
        <v>1.4500000000000001E-2</v>
      </c>
      <c r="E9" s="12">
        <f>'[1]Adjusted Pay'!J45+'[1]Adjusted Pay'!J46+'[1]Adjusted Pay'!J51</f>
        <v>0.13097181651876547</v>
      </c>
      <c r="F9" s="12">
        <f>'[1]Adjusted Pay'!J48+'[1]Adjusted Pay'!J49+'[1]Adjusted Pay'!J53+'[1]Adjusted Pay'!J55</f>
        <v>2.4891707920438651E-3</v>
      </c>
      <c r="G9" s="7">
        <f t="shared" ref="G9:G19" si="0">B9+C9+D9+E9+F9</f>
        <v>0.44445848415632566</v>
      </c>
      <c r="H9" s="7">
        <v>1.52E-2</v>
      </c>
      <c r="I9" s="7">
        <v>6.7999999999999996E-3</v>
      </c>
      <c r="J9" s="9">
        <f t="shared" ref="J9:J19" si="1">G9+H9+I9</f>
        <v>0.46645848415632563</v>
      </c>
    </row>
    <row r="10" spans="1:12" ht="14.45" x14ac:dyDescent="0.3">
      <c r="A10" s="10" t="s">
        <v>17</v>
      </c>
      <c r="B10" s="7">
        <v>0.24279999999999999</v>
      </c>
      <c r="C10" s="11">
        <f>'[1]Adjusted Pay'!J73</f>
        <v>4.7648028148805713E-2</v>
      </c>
      <c r="D10" s="7">
        <v>1.4500000000000001E-2</v>
      </c>
      <c r="E10" s="12">
        <f>'[1]Adjusted Pay'!J74+'[1]Adjusted Pay'!J75+'[1]Adjusted Pay'!J79</f>
        <v>8.5409154462557424E-2</v>
      </c>
      <c r="F10" s="12">
        <f>'[1]Adjusted Pay'!J77+'[1]Adjusted Pay'!J80</f>
        <v>3.3514628616034105E-3</v>
      </c>
      <c r="G10" s="7">
        <f t="shared" si="0"/>
        <v>0.39370864547296658</v>
      </c>
      <c r="H10" s="7">
        <v>1.52E-2</v>
      </c>
      <c r="I10" s="7">
        <v>6.7999999999999996E-3</v>
      </c>
      <c r="J10" s="9">
        <f t="shared" si="1"/>
        <v>0.41570864547296654</v>
      </c>
    </row>
    <row r="11" spans="1:12" ht="14.45" x14ac:dyDescent="0.3">
      <c r="A11" s="10" t="s">
        <v>18</v>
      </c>
      <c r="B11" s="7">
        <v>0.24279999999999999</v>
      </c>
      <c r="C11" s="11">
        <f>'[1]Adjusted Pay'!J85</f>
        <v>5.8597732059607145E-2</v>
      </c>
      <c r="D11" s="7">
        <v>1.4500000000000001E-2</v>
      </c>
      <c r="E11" s="12">
        <f>'[1]Adjusted Pay'!J86+'[1]Adjusted Pay'!J87+'[1]Adjusted Pay'!J91</f>
        <v>0.22876922912959774</v>
      </c>
      <c r="F11" s="12">
        <f>'[1]Adjusted Pay'!J89+'[1]Adjusted Pay'!J92</f>
        <v>5.9258905432160499E-3</v>
      </c>
      <c r="G11" s="7">
        <f t="shared" si="0"/>
        <v>0.5505928517324209</v>
      </c>
      <c r="H11" s="7">
        <v>1.52E-2</v>
      </c>
      <c r="I11" s="7">
        <v>6.7999999999999996E-3</v>
      </c>
      <c r="J11" s="9">
        <f t="shared" si="1"/>
        <v>0.57259285173242092</v>
      </c>
    </row>
    <row r="12" spans="1:12" ht="14.45" x14ac:dyDescent="0.3">
      <c r="A12" s="10" t="s">
        <v>19</v>
      </c>
      <c r="B12" s="7">
        <v>0.24279999999999999</v>
      </c>
      <c r="C12" s="11">
        <f>'[1]Adjusted Pay'!J112+'[1]Adjusted Pay'!J113+'[1]Adjusted Pay'!J114+'[1]Adjusted Pay'!J115+'[1]Adjusted Pay'!J116+'[1]Adjusted Pay'!J117+'[1]Adjusted Pay'!J118+'[1]Adjusted Pay'!J119+'[1]Adjusted Pay'!J120</f>
        <v>4.8643271944076083E-2</v>
      </c>
      <c r="D12" s="7">
        <v>1.4500000000000001E-2</v>
      </c>
      <c r="E12" s="12">
        <f>'[1]Adjusted Pay'!J121+'[1]Adjusted Pay'!J122+'[1]Adjusted Pay'!J123+'[1]Adjusted Pay'!J124+'[1]Adjusted Pay'!J125+'[1]Adjusted Pay'!J126+'[1]Adjusted Pay'!J127+'[1]Adjusted Pay'!J128+'[1]Adjusted Pay'!J129+'[1]Adjusted Pay'!J130+'[1]Adjusted Pay'!J131+'[1]Adjusted Pay'!J132+'[1]Adjusted Pay'!J133+'[1]Adjusted Pay'!J134+'[1]Adjusted Pay'!J157+'[1]Adjusted Pay'!J158+'[1]Adjusted Pay'!J159+'[1]Adjusted Pay'!J160+'[1]Adjusted Pay'!J161+'[1]Adjusted Pay'!J162+'[1]Adjusted Pay'!J163</f>
        <v>0.15397616602176545</v>
      </c>
      <c r="F12" s="12">
        <f>'[1]Adjusted Pay'!J142+'[1]Adjusted Pay'!J143+'[1]Adjusted Pay'!J144+'[1]Adjusted Pay'!J145+'[1]Adjusted Pay'!J146+'[1]Adjusted Pay'!J147+'[1]Adjusted Pay'!J148+'[1]Adjusted Pay'!J166+'[1]Adjusted Pay'!J170+'[1]Adjusted Pay'!J172+'[1]Adjusted Pay'!J176</f>
        <v>2.9371322932968194E-3</v>
      </c>
      <c r="G12" s="7">
        <f t="shared" si="0"/>
        <v>0.46285657025913834</v>
      </c>
      <c r="H12" s="7">
        <v>1.52E-2</v>
      </c>
      <c r="I12" s="7">
        <v>6.7999999999999996E-3</v>
      </c>
      <c r="J12" s="9">
        <f t="shared" si="1"/>
        <v>0.48485657025913831</v>
      </c>
    </row>
    <row r="13" spans="1:12" ht="14.45" x14ac:dyDescent="0.3">
      <c r="A13" s="10" t="s">
        <v>20</v>
      </c>
      <c r="B13" s="7">
        <v>0.24279999999999999</v>
      </c>
      <c r="C13" s="11">
        <f>'[1]Adjusted Pay'!J182</f>
        <v>6.1807971139586998E-2</v>
      </c>
      <c r="D13" s="7">
        <v>1.4500000000000001E-2</v>
      </c>
      <c r="E13" s="12">
        <f>'[1]Adjusted Pay'!J183+'[1]Adjusted Pay'!J184+'[1]Adjusted Pay'!J188</f>
        <v>0.25979929581709443</v>
      </c>
      <c r="F13" s="12">
        <f>'[1]Adjusted Pay'!J189+'[1]Adjusted Pay'!J190+'[1]Adjusted Pay'!J186</f>
        <v>1.7169771161193183E-3</v>
      </c>
      <c r="G13" s="7">
        <f t="shared" si="0"/>
        <v>0.58062424407280078</v>
      </c>
      <c r="H13" s="7">
        <v>1.52E-2</v>
      </c>
      <c r="I13" s="7">
        <v>6.7999999999999996E-3</v>
      </c>
      <c r="J13" s="9">
        <f t="shared" si="1"/>
        <v>0.6026242440728008</v>
      </c>
    </row>
    <row r="14" spans="1:12" ht="14.45" x14ac:dyDescent="0.3">
      <c r="A14" s="10" t="s">
        <v>21</v>
      </c>
      <c r="B14" s="7">
        <v>0.24279999999999999</v>
      </c>
      <c r="C14" s="11">
        <f>'[1]Adjusted Pay'!J195</f>
        <v>5.3771710178833892E-2</v>
      </c>
      <c r="D14" s="7">
        <v>1.4500000000000001E-2</v>
      </c>
      <c r="E14" s="12">
        <f>'[1]Adjusted Pay'!J196+'[1]Adjusted Pay'!J197+'[1]Adjusted Pay'!J201</f>
        <v>0.39524596043201221</v>
      </c>
      <c r="F14" s="12">
        <f>'[1]Adjusted Pay'!J199+'[1]Adjusted Pay'!J202</f>
        <v>1.912516826546324E-3</v>
      </c>
      <c r="G14" s="7">
        <f t="shared" si="0"/>
        <v>0.70823018743739241</v>
      </c>
      <c r="H14" s="7">
        <v>1.52E-2</v>
      </c>
      <c r="I14" s="7">
        <v>6.7999999999999996E-3</v>
      </c>
      <c r="J14" s="9">
        <f t="shared" si="1"/>
        <v>0.73023018743739243</v>
      </c>
    </row>
    <row r="15" spans="1:12" ht="14.45" x14ac:dyDescent="0.3">
      <c r="A15" s="10" t="s">
        <v>22</v>
      </c>
      <c r="B15" s="7">
        <v>0.24279999999999999</v>
      </c>
      <c r="C15" s="11">
        <f>'[1]Adjusted Pay'!J207</f>
        <v>6.4796594317974895E-2</v>
      </c>
      <c r="D15" s="7">
        <v>1.4500000000000001E-2</v>
      </c>
      <c r="E15" s="12">
        <f>'[1]Adjusted Pay'!J208+'[1]Adjusted Pay'!J209+'[1]Adjusted Pay'!J213</f>
        <v>0.26080436607308249</v>
      </c>
      <c r="F15" s="12">
        <f>'[1]Adjusted Pay'!J211+'[1]Adjusted Pay'!J214</f>
        <v>1.2949922298857522E-3</v>
      </c>
      <c r="G15" s="7">
        <f t="shared" si="0"/>
        <v>0.58419595262094304</v>
      </c>
      <c r="H15" s="7">
        <v>1.52E-2</v>
      </c>
      <c r="I15" s="7">
        <v>6.7999999999999996E-3</v>
      </c>
      <c r="J15" s="9">
        <f t="shared" si="1"/>
        <v>0.60619595262094306</v>
      </c>
    </row>
    <row r="16" spans="1:12" ht="14.45" x14ac:dyDescent="0.3">
      <c r="A16" s="10" t="s">
        <v>23</v>
      </c>
      <c r="B16" s="7">
        <v>0.24279999999999999</v>
      </c>
      <c r="C16" s="11">
        <f>'[1]Adjusted Pay'!J220</f>
        <v>5.8906534651430545E-2</v>
      </c>
      <c r="D16" s="7">
        <v>1.4500000000000001E-2</v>
      </c>
      <c r="E16" s="12">
        <f>'[1]Adjusted Pay'!J221+'[1]Adjusted Pay'!J222+'[1]Adjusted Pay'!J226</f>
        <v>0.3096731932710019</v>
      </c>
      <c r="F16" s="12">
        <f>'[1]Adjusted Pay'!J224+'[1]Adjusted Pay'!J227</f>
        <v>2.81228958325268E-3</v>
      </c>
      <c r="G16" s="7">
        <f t="shared" si="0"/>
        <v>0.62869201750568504</v>
      </c>
      <c r="H16" s="7">
        <v>1.52E-2</v>
      </c>
      <c r="I16" s="7">
        <v>6.7999999999999996E-3</v>
      </c>
      <c r="J16" s="9">
        <f t="shared" si="1"/>
        <v>0.65069201750568506</v>
      </c>
    </row>
    <row r="17" spans="1:10" ht="14.45" x14ac:dyDescent="0.3">
      <c r="A17" s="10" t="s">
        <v>24</v>
      </c>
      <c r="B17" s="7">
        <v>0.44829999999999998</v>
      </c>
      <c r="C17" s="13" t="s">
        <v>25</v>
      </c>
      <c r="D17" s="7">
        <v>1.4500000000000001E-2</v>
      </c>
      <c r="E17" s="12">
        <f>'[1]Adjusted Pay'!J233+'[1]Adjusted Pay'!J232+'[1]Adjusted Pay'!J237</f>
        <v>0.19386526698194681</v>
      </c>
      <c r="F17" s="12">
        <f>'[1]Adjusted Pay'!J235+'[1]Adjusted Pay'!J238</f>
        <v>2.1765980998373386E-3</v>
      </c>
      <c r="G17" s="7">
        <f>B17+D17+E17+F17</f>
        <v>0.65884186508178422</v>
      </c>
      <c r="H17" s="7">
        <v>1.52E-2</v>
      </c>
      <c r="I17" s="7">
        <v>6.7999999999999996E-3</v>
      </c>
      <c r="J17" s="9">
        <f t="shared" si="1"/>
        <v>0.68084186508178424</v>
      </c>
    </row>
    <row r="18" spans="1:10" ht="14.45" x14ac:dyDescent="0.3">
      <c r="A18" s="10" t="s">
        <v>26</v>
      </c>
      <c r="B18" s="7">
        <v>0.24279999999999999</v>
      </c>
      <c r="C18" s="11">
        <f>'[1]Adjusted Pay'!J244</f>
        <v>6.0180699036256953E-2</v>
      </c>
      <c r="D18" s="7">
        <v>1.4500000000000001E-2</v>
      </c>
      <c r="E18" s="12">
        <f>'[1]Adjusted Pay'!J245+'[1]Adjusted Pay'!J246+'[1]Adjusted Pay'!J250</f>
        <v>0.19758883093788016</v>
      </c>
      <c r="F18" s="12">
        <v>2.7000000000000001E-3</v>
      </c>
      <c r="G18" s="7">
        <f t="shared" si="0"/>
        <v>0.51776952997413717</v>
      </c>
      <c r="H18" s="7">
        <v>1.52E-2</v>
      </c>
      <c r="I18" s="7">
        <v>6.7999999999999996E-3</v>
      </c>
      <c r="J18" s="9">
        <f t="shared" si="1"/>
        <v>0.53976952997413719</v>
      </c>
    </row>
    <row r="19" spans="1:10" thickBot="1" x14ac:dyDescent="0.35">
      <c r="A19" s="14" t="s">
        <v>27</v>
      </c>
      <c r="B19" s="7">
        <v>0.24279999999999999</v>
      </c>
      <c r="C19" s="15">
        <f>'[1]Adjusted Pay'!J256</f>
        <v>3.2926685313338583E-3</v>
      </c>
      <c r="D19" s="7">
        <v>1.4500000000000001E-2</v>
      </c>
      <c r="E19" s="16">
        <f>'[1]Adjusted Pay'!J261</f>
        <v>7.0698579974245448E-5</v>
      </c>
      <c r="F19" s="16">
        <v>2.0000000000000001E-4</v>
      </c>
      <c r="G19" s="7">
        <f t="shared" si="0"/>
        <v>0.26086336711130809</v>
      </c>
      <c r="H19" s="17">
        <v>1.52E-2</v>
      </c>
      <c r="I19" s="17">
        <v>6.7999999999999996E-3</v>
      </c>
      <c r="J19" s="9">
        <f t="shared" si="1"/>
        <v>0.28286336711130805</v>
      </c>
    </row>
    <row r="20" spans="1:10" ht="14.45" x14ac:dyDescent="0.3">
      <c r="A20" s="18"/>
      <c r="B20" s="19"/>
      <c r="C20" s="19"/>
      <c r="D20" s="19"/>
      <c r="E20" s="19"/>
      <c r="F20" s="19"/>
      <c r="G20" s="20"/>
    </row>
    <row r="21" spans="1:10" ht="15.6" thickBot="1" x14ac:dyDescent="0.4">
      <c r="A21" s="21" t="s">
        <v>28</v>
      </c>
      <c r="B21" s="22"/>
      <c r="C21" s="22"/>
      <c r="D21" s="22"/>
      <c r="E21" s="22"/>
      <c r="F21" s="22"/>
      <c r="G21" s="23">
        <f>(G8+G9+G10+G11+G12+G13+G14+G15+G16+G17+G18+G19)/12</f>
        <v>0.53038268645704056</v>
      </c>
      <c r="H21" s="24"/>
      <c r="I21" s="24"/>
    </row>
    <row r="22" spans="1:10" x14ac:dyDescent="0.35">
      <c r="A22" s="24"/>
      <c r="B22" s="24"/>
      <c r="C22" s="24"/>
      <c r="D22" s="24"/>
      <c r="E22" s="24"/>
      <c r="F22" s="24"/>
      <c r="G22" s="24"/>
      <c r="H22" s="24"/>
      <c r="I22" s="24"/>
    </row>
    <row r="23" spans="1:10" x14ac:dyDescent="0.35">
      <c r="A23" s="24" t="s">
        <v>37</v>
      </c>
      <c r="B23" s="24"/>
      <c r="C23" s="24"/>
      <c r="D23" s="24"/>
      <c r="E23" s="24"/>
      <c r="F23" s="24"/>
      <c r="G23" s="24"/>
      <c r="H23" s="24"/>
      <c r="I23" s="24"/>
    </row>
    <row r="24" spans="1:10" ht="14.45" customHeight="1" x14ac:dyDescent="0.35">
      <c r="A24" s="29" t="s">
        <v>38</v>
      </c>
      <c r="B24" s="24"/>
      <c r="C24" s="24"/>
      <c r="D24" s="24"/>
      <c r="E24" s="24"/>
      <c r="F24" s="24"/>
      <c r="G24" s="24"/>
      <c r="H24" s="24"/>
      <c r="I24" s="24"/>
    </row>
    <row r="25" spans="1:10" ht="14.45" customHeight="1" x14ac:dyDescent="0.35">
      <c r="A25" s="29" t="s">
        <v>39</v>
      </c>
      <c r="B25" s="24"/>
      <c r="C25" s="24"/>
      <c r="D25" s="24"/>
      <c r="E25" s="24"/>
      <c r="F25" s="24"/>
      <c r="G25" s="24"/>
      <c r="H25" s="24"/>
      <c r="I25" s="24"/>
    </row>
    <row r="26" spans="1:10" ht="14.45" customHeight="1" x14ac:dyDescent="0.35">
      <c r="A26" s="29" t="s">
        <v>40</v>
      </c>
      <c r="B26" s="24"/>
      <c r="C26" s="24"/>
      <c r="D26" s="24"/>
      <c r="E26" s="24"/>
      <c r="F26" s="24"/>
      <c r="G26" s="24"/>
      <c r="H26" s="24"/>
      <c r="I26" s="24"/>
    </row>
    <row r="27" spans="1:10" x14ac:dyDescent="0.35">
      <c r="A27" s="24" t="s">
        <v>29</v>
      </c>
      <c r="B27" s="24"/>
      <c r="C27" s="24"/>
      <c r="D27" s="24"/>
      <c r="E27" s="24"/>
      <c r="F27" s="24"/>
      <c r="G27" s="24"/>
      <c r="H27" s="24"/>
      <c r="I27" s="24"/>
    </row>
    <row r="28" spans="1:10" x14ac:dyDescent="0.35">
      <c r="A28" s="24" t="s">
        <v>30</v>
      </c>
      <c r="B28" s="24"/>
      <c r="C28" s="24"/>
      <c r="D28" s="24"/>
      <c r="E28" s="24"/>
      <c r="F28" s="24"/>
      <c r="G28" s="24"/>
      <c r="H28" s="24"/>
      <c r="I28" s="24"/>
    </row>
    <row r="29" spans="1:10" x14ac:dyDescent="0.35">
      <c r="A29" s="24" t="s">
        <v>31</v>
      </c>
      <c r="B29" s="24"/>
      <c r="C29" s="24"/>
      <c r="D29" s="24"/>
      <c r="E29" s="24"/>
      <c r="F29" s="24"/>
      <c r="G29" s="24"/>
      <c r="H29" s="24"/>
      <c r="I29" s="24"/>
    </row>
    <row r="30" spans="1:10" x14ac:dyDescent="0.35">
      <c r="A30" s="24"/>
      <c r="B30" s="24"/>
      <c r="C30" s="24"/>
      <c r="D30" s="24"/>
      <c r="E30" s="24"/>
      <c r="F30" s="24"/>
      <c r="G30" s="24"/>
      <c r="H30" s="24"/>
      <c r="I30" s="24"/>
    </row>
    <row r="31" spans="1:10" x14ac:dyDescent="0.35">
      <c r="A31" s="24"/>
      <c r="B31" s="25" t="s">
        <v>32</v>
      </c>
      <c r="C31" s="25"/>
      <c r="D31" s="25"/>
      <c r="E31" s="24"/>
      <c r="F31" s="24"/>
      <c r="G31" s="24"/>
      <c r="H31" s="24"/>
      <c r="I31" s="24"/>
    </row>
    <row r="32" spans="1:10" x14ac:dyDescent="0.35">
      <c r="A32" s="24"/>
      <c r="B32" s="24" t="s">
        <v>33</v>
      </c>
      <c r="C32" s="24"/>
      <c r="D32" s="26">
        <v>7.6499999999999999E-2</v>
      </c>
      <c r="E32" s="24"/>
      <c r="F32" s="24"/>
      <c r="G32" s="24"/>
      <c r="H32" s="24"/>
      <c r="I32" s="24"/>
    </row>
    <row r="33" spans="1:10" ht="15.75" x14ac:dyDescent="0.3">
      <c r="A33" s="24"/>
      <c r="B33" s="24" t="s">
        <v>12</v>
      </c>
      <c r="C33" s="24"/>
      <c r="D33" s="26">
        <v>1.52E-2</v>
      </c>
      <c r="E33" s="24"/>
      <c r="F33" s="24"/>
      <c r="G33" s="24"/>
      <c r="H33" s="24"/>
      <c r="I33" s="24"/>
      <c r="J33" s="27"/>
    </row>
    <row r="34" spans="1:10" ht="15.75" x14ac:dyDescent="0.3">
      <c r="A34" s="24"/>
      <c r="B34" s="24" t="s">
        <v>13</v>
      </c>
      <c r="C34" s="24"/>
      <c r="D34" s="28">
        <v>6.7999999999999996E-3</v>
      </c>
      <c r="E34" s="24"/>
      <c r="F34" s="24"/>
      <c r="G34" s="24"/>
      <c r="H34" s="24"/>
      <c r="I34" s="24"/>
      <c r="J34" s="27"/>
    </row>
    <row r="35" spans="1:10" ht="15.75" x14ac:dyDescent="0.3">
      <c r="A35" s="24"/>
      <c r="B35" s="24" t="s">
        <v>14</v>
      </c>
      <c r="C35" s="24"/>
      <c r="D35" s="26">
        <v>9.4700000000000006E-2</v>
      </c>
      <c r="E35" s="24"/>
      <c r="F35" s="24"/>
      <c r="G35" s="24"/>
      <c r="H35" s="24"/>
      <c r="I35" s="24"/>
      <c r="J35" s="27"/>
    </row>
    <row r="36" spans="1:10" ht="15.75" x14ac:dyDescent="0.3">
      <c r="A36" s="24"/>
      <c r="B36" s="24"/>
      <c r="C36" s="24"/>
      <c r="D36" s="24"/>
      <c r="E36" s="24"/>
      <c r="F36" s="24"/>
      <c r="G36" s="24"/>
      <c r="H36" s="24"/>
      <c r="I36" s="24"/>
    </row>
    <row r="37" spans="1:10" ht="15.75" x14ac:dyDescent="0.3">
      <c r="A37" s="24"/>
      <c r="B37" s="25" t="s">
        <v>34</v>
      </c>
      <c r="C37" s="25"/>
      <c r="D37" s="25"/>
      <c r="E37" s="24"/>
      <c r="F37" s="24"/>
      <c r="G37" s="24"/>
      <c r="H37" s="24"/>
      <c r="I37" s="24"/>
    </row>
    <row r="38" spans="1:10" ht="15.75" x14ac:dyDescent="0.3">
      <c r="A38" s="24"/>
      <c r="B38" s="24" t="s">
        <v>33</v>
      </c>
      <c r="C38" s="24"/>
      <c r="D38" s="26">
        <v>7.6499999999999999E-2</v>
      </c>
      <c r="E38" s="24"/>
      <c r="F38" s="24"/>
      <c r="G38" s="24"/>
      <c r="H38" s="24"/>
      <c r="I38" s="24"/>
    </row>
    <row r="39" spans="1:10" ht="15.75" x14ac:dyDescent="0.3">
      <c r="A39" s="24"/>
      <c r="B39" s="24" t="s">
        <v>35</v>
      </c>
      <c r="C39" s="24"/>
      <c r="D39" s="26">
        <v>0.24279999999999999</v>
      </c>
      <c r="E39" s="24"/>
      <c r="F39" s="24"/>
      <c r="G39" s="24"/>
      <c r="H39" s="24"/>
      <c r="I39" s="24"/>
    </row>
    <row r="40" spans="1:10" ht="15.75" x14ac:dyDescent="0.3">
      <c r="A40" s="24"/>
      <c r="B40" s="24" t="s">
        <v>12</v>
      </c>
      <c r="C40" s="24"/>
      <c r="D40" s="26">
        <v>1.52E-2</v>
      </c>
      <c r="E40" s="24"/>
      <c r="F40" s="24"/>
      <c r="G40" s="24"/>
      <c r="H40" s="24"/>
      <c r="I40" s="24"/>
    </row>
    <row r="41" spans="1:10" ht="15.75" x14ac:dyDescent="0.3">
      <c r="A41" s="24"/>
      <c r="B41" s="24" t="s">
        <v>13</v>
      </c>
      <c r="C41" s="24"/>
      <c r="D41" s="28">
        <v>6.7999999999999996E-3</v>
      </c>
      <c r="E41" s="24"/>
      <c r="F41" s="24"/>
      <c r="G41" s="24"/>
      <c r="H41" s="24"/>
      <c r="I41" s="24"/>
    </row>
    <row r="42" spans="1:10" ht="15.75" x14ac:dyDescent="0.3">
      <c r="A42" s="24"/>
      <c r="B42" s="24" t="s">
        <v>14</v>
      </c>
      <c r="C42" s="24"/>
      <c r="D42" s="26">
        <f>SUM(D38:D41)</f>
        <v>0.34129999999999994</v>
      </c>
      <c r="E42" s="24"/>
      <c r="F42" s="24"/>
      <c r="G42" s="24"/>
      <c r="H42" s="24"/>
      <c r="I42" s="24"/>
    </row>
    <row r="43" spans="1:10" ht="15.75" x14ac:dyDescent="0.3">
      <c r="A43" s="24"/>
      <c r="B43" s="24"/>
      <c r="C43" s="24"/>
      <c r="D43" s="24"/>
      <c r="E43" s="24"/>
      <c r="F43" s="24"/>
      <c r="G43" s="24"/>
      <c r="H43" s="24"/>
      <c r="I43" s="24"/>
    </row>
    <row r="44" spans="1:10" ht="15.75" x14ac:dyDescent="0.3">
      <c r="A44" s="24"/>
      <c r="B44" s="25" t="s">
        <v>36</v>
      </c>
      <c r="C44" s="25"/>
      <c r="D44" s="25"/>
      <c r="E44" s="24"/>
      <c r="F44" s="24"/>
      <c r="G44" s="24"/>
      <c r="H44" s="24"/>
      <c r="I44" s="24"/>
    </row>
    <row r="45" spans="1:10" ht="15.75" x14ac:dyDescent="0.3">
      <c r="A45" s="24"/>
      <c r="B45" s="24" t="s">
        <v>12</v>
      </c>
      <c r="C45" s="24"/>
      <c r="D45" s="26">
        <v>1.52E-2</v>
      </c>
      <c r="E45" s="24"/>
      <c r="F45" s="24"/>
      <c r="G45" s="24"/>
      <c r="H45" s="24"/>
      <c r="I45" s="24"/>
    </row>
    <row r="46" spans="1:10" ht="15.75" x14ac:dyDescent="0.3">
      <c r="A46" s="24"/>
      <c r="B46" s="24" t="s">
        <v>13</v>
      </c>
      <c r="C46" s="24"/>
      <c r="D46" s="28">
        <v>6.7999999999999996E-3</v>
      </c>
      <c r="E46" s="24"/>
      <c r="F46" s="24"/>
      <c r="G46" s="24"/>
      <c r="H46" s="24"/>
      <c r="I46" s="24"/>
    </row>
    <row r="47" spans="1:10" ht="15.75" x14ac:dyDescent="0.3">
      <c r="A47" s="24"/>
      <c r="B47" s="24" t="s">
        <v>14</v>
      </c>
      <c r="C47" s="24"/>
      <c r="D47" s="26">
        <v>2.1999999999999999E-2</v>
      </c>
      <c r="E47" s="24"/>
      <c r="F47" s="24"/>
      <c r="G47" s="24"/>
      <c r="H47" s="24"/>
      <c r="I47" s="24"/>
    </row>
  </sheetData>
  <pageMargins left="0.7" right="0.7" top="0.75" bottom="0.75" header="0.3" footer="0.3"/>
  <pageSetup orientation="portrait" r:id="rId1"/>
  <ignoredErrors>
    <ignoredError sqref="G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CSUEB User</dc:creator>
  <cp:lastModifiedBy>Karla Cuero</cp:lastModifiedBy>
  <dcterms:created xsi:type="dcterms:W3CDTF">2014-08-06T15:34:18Z</dcterms:created>
  <dcterms:modified xsi:type="dcterms:W3CDTF">2014-08-06T22:18:49Z</dcterms:modified>
</cp:coreProperties>
</file>